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activeTab="1"/>
  </bookViews>
  <sheets>
    <sheet name="Sheet1" sheetId="1" r:id="rId1"/>
    <sheet name="Sheet4" sheetId="4" r:id="rId2"/>
  </sheets>
  <calcPr calcId="145621"/>
</workbook>
</file>

<file path=xl/calcChain.xml><?xml version="1.0" encoding="utf-8"?>
<calcChain xmlns="http://schemas.openxmlformats.org/spreadsheetml/2006/main">
  <c r="AA10" i="4" l="1"/>
  <c r="AA11" i="4"/>
  <c r="AB11" i="4" s="1"/>
  <c r="AA12" i="4"/>
  <c r="AA13" i="4"/>
  <c r="AA14" i="4"/>
  <c r="AA15" i="4"/>
  <c r="AB15" i="4" s="1"/>
  <c r="AA16" i="4"/>
  <c r="AA17" i="4"/>
  <c r="AA18" i="4"/>
  <c r="AA19" i="4"/>
  <c r="AB19" i="4" s="1"/>
  <c r="AA20" i="4"/>
  <c r="AB20" i="4" s="1"/>
  <c r="AA21" i="4"/>
  <c r="AA22" i="4"/>
  <c r="AA23" i="4"/>
  <c r="AB23" i="4" s="1"/>
  <c r="AA24" i="4"/>
  <c r="AB24" i="4" s="1"/>
  <c r="AA25" i="4"/>
  <c r="AA26" i="4"/>
  <c r="AA27" i="4"/>
  <c r="AB27" i="4" s="1"/>
  <c r="AA28" i="4"/>
  <c r="AB28" i="4" s="1"/>
  <c r="AA29" i="4"/>
  <c r="AA30" i="4"/>
  <c r="AB30" i="4" s="1"/>
  <c r="AA31" i="4"/>
  <c r="AB31" i="4" s="1"/>
  <c r="AA32" i="4"/>
  <c r="AA33" i="4"/>
  <c r="AA34" i="4"/>
  <c r="AA35" i="4"/>
  <c r="AB35" i="4" s="1"/>
  <c r="AA36" i="4"/>
  <c r="AB36" i="4" s="1"/>
  <c r="AA37" i="4"/>
  <c r="AA38" i="4"/>
  <c r="AA39" i="4"/>
  <c r="AB39" i="4" s="1"/>
  <c r="AA40" i="4"/>
  <c r="AB40" i="4" s="1"/>
  <c r="AA41" i="4"/>
  <c r="AA42" i="4"/>
  <c r="AA43" i="4"/>
  <c r="AB43" i="4" s="1"/>
  <c r="AA44" i="4"/>
  <c r="AB44" i="4" s="1"/>
  <c r="AA45" i="4"/>
  <c r="AA46" i="4"/>
  <c r="AB46" i="4" s="1"/>
  <c r="AA47" i="4"/>
  <c r="AB47" i="4" s="1"/>
  <c r="AA48" i="4"/>
  <c r="AA49" i="4"/>
  <c r="AA50" i="4"/>
  <c r="AA51" i="4"/>
  <c r="AB51" i="4" s="1"/>
  <c r="AA52" i="4"/>
  <c r="AB52" i="4" s="1"/>
  <c r="AA53" i="4"/>
  <c r="AA54" i="4"/>
  <c r="AA55" i="4"/>
  <c r="AB55" i="4" s="1"/>
  <c r="AA56" i="4"/>
  <c r="AB56" i="4" s="1"/>
  <c r="AA57" i="4"/>
  <c r="AA58" i="4"/>
  <c r="AA59" i="4"/>
  <c r="AB59" i="4" s="1"/>
  <c r="AA60" i="4"/>
  <c r="AB60" i="4" s="1"/>
  <c r="AA61" i="4"/>
  <c r="AB61" i="4"/>
  <c r="AB58" i="4"/>
  <c r="AB57" i="4"/>
  <c r="AB54" i="4"/>
  <c r="AB53" i="4"/>
  <c r="AB50" i="4"/>
  <c r="AB49" i="4"/>
  <c r="AB48" i="4"/>
  <c r="AB45" i="4"/>
  <c r="AB42" i="4"/>
  <c r="AB41" i="4"/>
  <c r="AB38" i="4"/>
  <c r="AB37" i="4"/>
  <c r="AB34" i="4"/>
  <c r="AB33" i="4"/>
  <c r="AB32" i="4"/>
  <c r="AB29" i="4"/>
  <c r="AB26" i="4"/>
  <c r="AB25" i="4"/>
  <c r="AB22" i="4"/>
  <c r="AB21" i="4"/>
  <c r="AB18" i="4"/>
  <c r="AB17" i="4"/>
  <c r="AB16" i="4"/>
  <c r="AB14" i="4"/>
  <c r="AB13" i="4"/>
  <c r="AB12" i="4"/>
  <c r="AB10" i="4"/>
  <c r="C3" i="1" l="1"/>
  <c r="C4" i="1"/>
  <c r="C5" i="1"/>
  <c r="C6" i="1"/>
  <c r="D26" i="1"/>
  <c r="E26" i="1" s="1"/>
  <c r="F26" i="1" s="1"/>
  <c r="G26" i="1" s="1"/>
  <c r="H26" i="1" s="1"/>
  <c r="C26" i="1"/>
  <c r="C25" i="1"/>
  <c r="D25" i="1" s="1"/>
  <c r="E25" i="1" s="1"/>
  <c r="F25" i="1" s="1"/>
  <c r="G25" i="1" s="1"/>
  <c r="C24" i="1"/>
  <c r="D24" i="1" s="1"/>
  <c r="E24" i="1" s="1"/>
  <c r="F24" i="1" s="1"/>
  <c r="G24" i="1" s="1"/>
  <c r="D23" i="1"/>
  <c r="E23" i="1" s="1"/>
  <c r="C23" i="1"/>
  <c r="E22" i="1"/>
  <c r="F22" i="1" s="1"/>
  <c r="G22" i="1" s="1"/>
  <c r="H22" i="1" s="1"/>
  <c r="D22" i="1"/>
  <c r="C22" i="1"/>
  <c r="C21" i="1"/>
  <c r="D21" i="1" s="1"/>
  <c r="E21" i="1" s="1"/>
  <c r="C20" i="1"/>
  <c r="D20" i="1" s="1"/>
  <c r="E20" i="1" s="1"/>
  <c r="C19" i="1"/>
  <c r="D19" i="1" s="1"/>
  <c r="E19" i="1" s="1"/>
  <c r="F19" i="1" s="1"/>
  <c r="G19" i="1" s="1"/>
  <c r="D18" i="1"/>
  <c r="E18" i="1" s="1"/>
  <c r="F18" i="1" s="1"/>
  <c r="G18" i="1" s="1"/>
  <c r="H18" i="1" s="1"/>
  <c r="C18" i="1"/>
  <c r="C17" i="1"/>
  <c r="D17" i="1" s="1"/>
  <c r="E17" i="1" s="1"/>
  <c r="F17" i="1" s="1"/>
  <c r="G17" i="1" s="1"/>
  <c r="H17" i="1" s="1"/>
  <c r="I17" i="1" s="1"/>
  <c r="J17" i="1" s="1"/>
  <c r="K17" i="1" s="1"/>
  <c r="D16" i="1"/>
  <c r="E16" i="1" s="1"/>
  <c r="C16" i="1"/>
  <c r="D13" i="1"/>
  <c r="E13" i="1" s="1"/>
  <c r="F13" i="1" s="1"/>
  <c r="G13" i="1" s="1"/>
  <c r="C13" i="1"/>
  <c r="C12" i="1"/>
  <c r="D12" i="1" s="1"/>
  <c r="E12" i="1" s="1"/>
  <c r="F12" i="1" s="1"/>
  <c r="G12" i="1" s="1"/>
  <c r="H12" i="1" s="1"/>
  <c r="I12" i="1" s="1"/>
  <c r="J12" i="1" s="1"/>
  <c r="K12" i="1" s="1"/>
  <c r="L12" i="1" s="1"/>
  <c r="D11" i="1"/>
  <c r="E11" i="1" s="1"/>
  <c r="F11" i="1" s="1"/>
  <c r="G11" i="1" s="1"/>
  <c r="C11" i="1"/>
  <c r="C10" i="1"/>
  <c r="D10" i="1" s="1"/>
  <c r="E10" i="1" s="1"/>
  <c r="F10" i="1" s="1"/>
  <c r="G10" i="1" s="1"/>
  <c r="H10" i="1" s="1"/>
  <c r="I10" i="1" s="1"/>
  <c r="C9" i="1"/>
  <c r="D9" i="1" s="1"/>
  <c r="E9" i="1" s="1"/>
  <c r="F9" i="1" s="1"/>
  <c r="G9" i="1" s="1"/>
  <c r="C8" i="1"/>
  <c r="D8" i="1" s="1"/>
  <c r="E8" i="1" s="1"/>
  <c r="F8" i="1" s="1"/>
  <c r="G8" i="1" s="1"/>
  <c r="H8" i="1" s="1"/>
  <c r="D7" i="1"/>
  <c r="E7" i="1" s="1"/>
  <c r="C7" i="1"/>
</calcChain>
</file>

<file path=xl/sharedStrings.xml><?xml version="1.0" encoding="utf-8"?>
<sst xmlns="http://schemas.openxmlformats.org/spreadsheetml/2006/main" count="129" uniqueCount="100">
  <si>
    <t>MD/CEOO</t>
  </si>
  <si>
    <t>Salary including Negotiable every 2 years PRP &amp; agreed benefits</t>
  </si>
  <si>
    <t>College Principal</t>
  </si>
  <si>
    <t>£75k + 10% PRP</t>
  </si>
  <si>
    <t>Director of Quality &amp; Standard</t>
  </si>
  <si>
    <t>£50k + 10% PRP</t>
  </si>
  <si>
    <t>Quality Manager</t>
  </si>
  <si>
    <t>£42k + 10% PRP</t>
  </si>
  <si>
    <t>LIV</t>
  </si>
  <si>
    <t>£36k + 10% RPR</t>
  </si>
  <si>
    <t>IV</t>
  </si>
  <si>
    <t>Teaching Course Leader</t>
  </si>
  <si>
    <t>Senior Lecturer</t>
  </si>
  <si>
    <t>Lecturer</t>
  </si>
  <si>
    <t>Assistant Lecturer</t>
  </si>
  <si>
    <t>Part-Time HPL</t>
  </si>
  <si>
    <t>£22-£35 DQE &amp; Major subject taught</t>
  </si>
  <si>
    <t>Lab assistance</t>
  </si>
  <si>
    <t>Cleaning staff</t>
  </si>
  <si>
    <t>amw  otherwise Maximum of £18k</t>
  </si>
  <si>
    <t>Security staff</t>
  </si>
  <si>
    <t>Admission Manager</t>
  </si>
  <si>
    <t xml:space="preserve">Admin assistant </t>
  </si>
  <si>
    <t>Admin officer</t>
  </si>
  <si>
    <t>Admin coordinator</t>
  </si>
  <si>
    <t>IT ASSISTANT</t>
  </si>
  <si>
    <t>Network admin</t>
  </si>
  <si>
    <t>graphic designer</t>
  </si>
  <si>
    <t>Librarian</t>
  </si>
  <si>
    <t>bursar</t>
  </si>
  <si>
    <t>book keeper</t>
  </si>
  <si>
    <t>Approved by chairman of the board of directors:</t>
  </si>
  <si>
    <t xml:space="preserve">Signature:   </t>
  </si>
  <si>
    <t xml:space="preserve">Date:     September 1, 2015  </t>
  </si>
  <si>
    <t>7.20/hour</t>
  </si>
  <si>
    <t xml:space="preserve">£30k-33k with 5% </t>
  </si>
  <si>
    <t xml:space="preserve">£32-42 with 5% </t>
  </si>
  <si>
    <t xml:space="preserve">£32-£ 40K with 5% </t>
  </si>
  <si>
    <t xml:space="preserve">£22k-30k with 5% </t>
  </si>
  <si>
    <t xml:space="preserve">£18k-£22k with 5% </t>
  </si>
  <si>
    <t xml:space="preserve">£16-£20 DQE with 5% </t>
  </si>
  <si>
    <t xml:space="preserve">£32k-36k with 5% </t>
  </si>
  <si>
    <t xml:space="preserve">£16k-£24k with 5% </t>
  </si>
  <si>
    <t xml:space="preserve">£20k-£26k with 5% </t>
  </si>
  <si>
    <t xml:space="preserve">£22k-£28k with 5% </t>
  </si>
  <si>
    <t xml:space="preserve">£24k-£30k with 5% </t>
  </si>
  <si>
    <t xml:space="preserve">£18k-£24k with 5% </t>
  </si>
  <si>
    <t>£18k-£20k with 5%</t>
  </si>
  <si>
    <t xml:space="preserve">£32k-£40k with 5% </t>
  </si>
  <si>
    <t>amw  with 5%  leading to a max salary of £1260 pm</t>
  </si>
  <si>
    <t>£18k-£26k with 5%</t>
  </si>
  <si>
    <t>year 1</t>
  </si>
  <si>
    <t>year 2</t>
  </si>
  <si>
    <t>year 3</t>
  </si>
  <si>
    <t>year 4</t>
  </si>
  <si>
    <t>year 5</t>
  </si>
  <si>
    <t>year 6</t>
  </si>
  <si>
    <t>year 7</t>
  </si>
  <si>
    <t>Receptionist</t>
  </si>
  <si>
    <t>Grades and salaries with spine points</t>
  </si>
  <si>
    <t>UCK LIMITED</t>
  </si>
  <si>
    <t>Grade 9</t>
  </si>
  <si>
    <t>Grade 8</t>
  </si>
  <si>
    <t>Grade 7</t>
  </si>
  <si>
    <t>Grade 6</t>
  </si>
  <si>
    <t>Grade 5</t>
  </si>
  <si>
    <t>Grade 4</t>
  </si>
  <si>
    <t>Grade 3</t>
  </si>
  <si>
    <t>Grade 2</t>
  </si>
  <si>
    <t>Grade 1</t>
  </si>
  <si>
    <t>Grade 10 (Senior Management Team)</t>
  </si>
  <si>
    <t>Staff on probation starts and will move upward</t>
  </si>
  <si>
    <t xml:space="preserve">CEO/MD </t>
  </si>
  <si>
    <t>Negotiable</t>
  </si>
  <si>
    <t>Principal</t>
  </si>
  <si>
    <t>Director of Quality</t>
  </si>
  <si>
    <t>55k-65k</t>
  </si>
  <si>
    <t>Cleaner/security guard</t>
  </si>
  <si>
    <t>Admin Officer (20k-26k)</t>
  </si>
  <si>
    <t>Assistant Lecturer (18k-22k)</t>
  </si>
  <si>
    <t>Administration assistant/Lab Assistance (16k-20k)</t>
  </si>
  <si>
    <t>Admission Manager (32k-36k)</t>
  </si>
  <si>
    <t>Lecturer (22k-30k)</t>
  </si>
  <si>
    <t>Senior Teaching course Leader (32k-42k)</t>
  </si>
  <si>
    <t>Admin Coordinator (22k-28k)</t>
  </si>
  <si>
    <t>IT Assistant (18k-26k)</t>
  </si>
  <si>
    <t>Network Admin (24k-30k)</t>
  </si>
  <si>
    <t>Graphic Designer (18k-24k)</t>
  </si>
  <si>
    <t>Receptionist (18k-20k)</t>
  </si>
  <si>
    <t>Librarian (22k-28k)</t>
  </si>
  <si>
    <t>Exceptional range (pay progression is on the basis of exceptional contribution)</t>
  </si>
  <si>
    <t>Normal range (salary incremental 1% annually unless staff does something exceptional for spine jump)</t>
  </si>
  <si>
    <t xml:space="preserve">Spine </t>
  </si>
  <si>
    <t>Current year 1</t>
  </si>
  <si>
    <t>Senior lecturer (£32k-40k)</t>
  </si>
  <si>
    <t>LIV £36000 + 5% PRP</t>
  </si>
  <si>
    <t>IV (30K-33K)</t>
  </si>
  <si>
    <t>Quality Manager (42K) +5% PRP</t>
  </si>
  <si>
    <t>Book keeper (18k-24k)</t>
  </si>
  <si>
    <t>Accounts Manager (32k-40k)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</si>
</sst>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9" fontId="0" fillId="0" borderId="0" xfId="0" applyNumberFormat="1"/>
    <xf numFmtId="10" fontId="0" fillId="0" borderId="0" xfId="0" applyNumberFormat="1"/>
    <xf numFmtId="3" fontId="0" fillId="0" borderId="0" xfId="0" applyNumberFormat="1" applyAlignment="1">
      <alignment horizontal="center"/>
    </xf>
    <xf numFmtId="1" fontId="0" fillId="0" borderId="0" xfId="0" applyNumberFormat="1"/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left" vertical="top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textRotation="90"/>
    </xf>
    <xf numFmtId="0" fontId="0" fillId="0" borderId="0" xfId="0" applyFill="1" applyAlignment="1">
      <alignment horizontal="center" vertical="center" textRotation="90" wrapText="1"/>
    </xf>
    <xf numFmtId="0" fontId="0" fillId="0" borderId="0" xfId="0" applyFill="1" applyAlignment="1">
      <alignment vertical="center" textRotation="90" wrapText="1"/>
    </xf>
    <xf numFmtId="0" fontId="0" fillId="0" borderId="0" xfId="0" applyAlignment="1">
      <alignment horizontal="center" vertical="top" wrapText="1"/>
    </xf>
    <xf numFmtId="0" fontId="0" fillId="0" borderId="0" xfId="0" applyFill="1" applyAlignment="1">
      <alignment vertical="center" textRotation="90"/>
    </xf>
    <xf numFmtId="0" fontId="0" fillId="4" borderId="0" xfId="0" applyFill="1" applyAlignment="1">
      <alignment horizontal="center" vertical="top" textRotation="255"/>
    </xf>
    <xf numFmtId="0" fontId="0" fillId="4" borderId="0" xfId="0" applyFill="1" applyAlignment="1">
      <alignment horizontal="center" textRotation="7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4" borderId="0" xfId="0" applyFill="1" applyAlignment="1">
      <alignment horizontal="center" textRotation="22" wrapText="1"/>
    </xf>
    <xf numFmtId="0" fontId="0" fillId="4" borderId="0" xfId="0" applyFill="1" applyAlignment="1">
      <alignment horizontal="center" textRotation="16"/>
    </xf>
    <xf numFmtId="0" fontId="0" fillId="4" borderId="0" xfId="0" applyFill="1" applyAlignment="1">
      <alignment horizontal="center" vertical="center" textRotation="90" wrapText="1"/>
    </xf>
    <xf numFmtId="0" fontId="0" fillId="5" borderId="0" xfId="0" applyFill="1" applyAlignment="1">
      <alignment horizontal="center" vertical="center" textRotation="90"/>
    </xf>
    <xf numFmtId="0" fontId="0" fillId="9" borderId="0" xfId="0" applyFill="1" applyAlignment="1">
      <alignment horizontal="center" vertical="center" textRotation="90" wrapText="1"/>
    </xf>
    <xf numFmtId="0" fontId="0" fillId="8" borderId="0" xfId="0" applyFill="1" applyAlignment="1">
      <alignment horizontal="center" vertical="center" textRotation="90" wrapText="1"/>
    </xf>
    <xf numFmtId="0" fontId="0" fillId="3" borderId="0" xfId="0" applyFill="1" applyAlignment="1">
      <alignment horizontal="center" vertical="center" textRotation="90"/>
    </xf>
    <xf numFmtId="0" fontId="0" fillId="9" borderId="0" xfId="0" applyFill="1" applyAlignment="1">
      <alignment horizontal="center" vertical="center" textRotation="90"/>
    </xf>
    <xf numFmtId="0" fontId="0" fillId="2" borderId="0" xfId="0" applyFill="1" applyAlignment="1">
      <alignment horizontal="center" vertical="center" textRotation="90" wrapText="1"/>
    </xf>
    <xf numFmtId="0" fontId="0" fillId="7" borderId="0" xfId="0" applyFill="1" applyAlignment="1">
      <alignment horizontal="center" vertical="center" textRotation="90"/>
    </xf>
    <xf numFmtId="0" fontId="0" fillId="2" borderId="0" xfId="0" applyFill="1" applyAlignment="1">
      <alignment horizontal="center" textRotation="90"/>
    </xf>
    <xf numFmtId="0" fontId="0" fillId="6" borderId="0" xfId="0" applyFill="1" applyAlignment="1">
      <alignment horizontal="center" vertical="center" textRotation="90"/>
    </xf>
    <xf numFmtId="0" fontId="0" fillId="4" borderId="0" xfId="0" applyFill="1" applyAlignment="1">
      <alignment horizontal="center" vertical="center" textRotation="90"/>
    </xf>
    <xf numFmtId="0" fontId="0" fillId="8" borderId="0" xfId="0" applyFill="1" applyAlignment="1">
      <alignment horizontal="center" vertical="center" textRotation="90"/>
    </xf>
    <xf numFmtId="0" fontId="0" fillId="3" borderId="0" xfId="0" applyFill="1" applyAlignment="1">
      <alignment horizontal="center" vertical="center" textRotation="90" wrapText="1"/>
    </xf>
    <xf numFmtId="0" fontId="0" fillId="10" borderId="0" xfId="0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1066800</xdr:colOff>
      <xdr:row>0</xdr:row>
      <xdr:rowOff>1009650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4573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P23" sqref="P23"/>
    </sheetView>
  </sheetViews>
  <sheetFormatPr defaultRowHeight="15" x14ac:dyDescent="0.25"/>
  <cols>
    <col min="1" max="1" width="31" customWidth="1"/>
    <col min="2" max="2" width="42" customWidth="1"/>
  </cols>
  <sheetData>
    <row r="1" spans="1:12" x14ac:dyDescent="0.25"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  <c r="H1" s="5" t="s">
        <v>56</v>
      </c>
      <c r="I1" s="5" t="s">
        <v>57</v>
      </c>
    </row>
    <row r="2" spans="1:12" ht="42" x14ac:dyDescent="0.35">
      <c r="A2" s="1" t="s">
        <v>0</v>
      </c>
      <c r="B2" s="4" t="s">
        <v>1</v>
      </c>
    </row>
    <row r="3" spans="1:12" ht="21" x14ac:dyDescent="0.35">
      <c r="A3" s="1" t="s">
        <v>2</v>
      </c>
      <c r="B3" s="1" t="s">
        <v>3</v>
      </c>
      <c r="C3">
        <f>75000*1.1</f>
        <v>82500</v>
      </c>
    </row>
    <row r="4" spans="1:12" ht="42" x14ac:dyDescent="0.35">
      <c r="A4" s="3" t="s">
        <v>4</v>
      </c>
      <c r="B4" s="1" t="s">
        <v>5</v>
      </c>
      <c r="C4">
        <f>50000*1.1</f>
        <v>55000.000000000007</v>
      </c>
    </row>
    <row r="5" spans="1:12" ht="21" x14ac:dyDescent="0.35">
      <c r="A5" s="1" t="s">
        <v>6</v>
      </c>
      <c r="B5" s="1" t="s">
        <v>7</v>
      </c>
      <c r="C5">
        <f>42000*1.1</f>
        <v>46200.000000000007</v>
      </c>
    </row>
    <row r="6" spans="1:12" ht="21" x14ac:dyDescent="0.35">
      <c r="A6" s="1" t="s">
        <v>8</v>
      </c>
      <c r="B6" s="1" t="s">
        <v>9</v>
      </c>
      <c r="C6">
        <f>36000*1.1</f>
        <v>39600</v>
      </c>
    </row>
    <row r="7" spans="1:12" ht="21" x14ac:dyDescent="0.35">
      <c r="A7" s="1" t="s">
        <v>10</v>
      </c>
      <c r="B7" s="1" t="s">
        <v>35</v>
      </c>
      <c r="C7">
        <f>30000*1.05</f>
        <v>31500</v>
      </c>
      <c r="D7">
        <f>+C7*1.05</f>
        <v>33075</v>
      </c>
      <c r="E7">
        <f>+D7*1.05</f>
        <v>34728.75</v>
      </c>
    </row>
    <row r="8" spans="1:12" ht="21" x14ac:dyDescent="0.35">
      <c r="A8" s="1" t="s">
        <v>11</v>
      </c>
      <c r="B8" s="2" t="s">
        <v>36</v>
      </c>
      <c r="C8">
        <f>32000*1.05</f>
        <v>33600</v>
      </c>
      <c r="D8">
        <f t="shared" ref="D8:D13" si="0">+C8*1.05</f>
        <v>35280</v>
      </c>
      <c r="E8">
        <f t="shared" ref="E8:G8" si="1">+D8*1.05</f>
        <v>37044</v>
      </c>
      <c r="F8">
        <f t="shared" si="1"/>
        <v>38896.200000000004</v>
      </c>
      <c r="G8">
        <f t="shared" si="1"/>
        <v>40841.010000000009</v>
      </c>
      <c r="H8">
        <f>+G8*1.05</f>
        <v>42883.060500000014</v>
      </c>
    </row>
    <row r="9" spans="1:12" ht="21" x14ac:dyDescent="0.35">
      <c r="A9" s="1" t="s">
        <v>12</v>
      </c>
      <c r="B9" s="1" t="s">
        <v>37</v>
      </c>
      <c r="C9">
        <f>32000*1.05</f>
        <v>33600</v>
      </c>
      <c r="D9">
        <f t="shared" si="0"/>
        <v>35280</v>
      </c>
      <c r="E9">
        <f t="shared" ref="E9:G9" si="2">+D9*1.05</f>
        <v>37044</v>
      </c>
      <c r="F9">
        <f t="shared" si="2"/>
        <v>38896.200000000004</v>
      </c>
      <c r="G9">
        <f t="shared" si="2"/>
        <v>40841.010000000009</v>
      </c>
    </row>
    <row r="10" spans="1:12" ht="21" x14ac:dyDescent="0.35">
      <c r="A10" s="1" t="s">
        <v>13</v>
      </c>
      <c r="B10" s="1" t="s">
        <v>38</v>
      </c>
      <c r="C10">
        <f>22000*1.05</f>
        <v>23100</v>
      </c>
      <c r="D10">
        <f t="shared" si="0"/>
        <v>24255</v>
      </c>
      <c r="E10">
        <f t="shared" ref="E10:L13" si="3">+D10*1.05</f>
        <v>25467.75</v>
      </c>
      <c r="F10">
        <f t="shared" si="3"/>
        <v>26741.137500000001</v>
      </c>
      <c r="G10">
        <f t="shared" si="3"/>
        <v>28078.194375000003</v>
      </c>
      <c r="H10">
        <f>+G10*1.05</f>
        <v>29482.104093750004</v>
      </c>
      <c r="I10">
        <f>+H10*1.05</f>
        <v>30956.209298437505</v>
      </c>
    </row>
    <row r="11" spans="1:12" ht="21" x14ac:dyDescent="0.35">
      <c r="A11" s="1" t="s">
        <v>14</v>
      </c>
      <c r="B11" s="1" t="s">
        <v>39</v>
      </c>
      <c r="C11">
        <f>18000*1.05</f>
        <v>18900</v>
      </c>
      <c r="D11">
        <f t="shared" si="0"/>
        <v>19845</v>
      </c>
      <c r="E11">
        <f t="shared" si="3"/>
        <v>20837.25</v>
      </c>
      <c r="F11">
        <f t="shared" si="3"/>
        <v>21879.112499999999</v>
      </c>
      <c r="G11">
        <f t="shared" si="3"/>
        <v>22973.068125000002</v>
      </c>
    </row>
    <row r="12" spans="1:12" ht="42" x14ac:dyDescent="0.35">
      <c r="A12" s="1" t="s">
        <v>15</v>
      </c>
      <c r="B12" s="3" t="s">
        <v>16</v>
      </c>
      <c r="C12">
        <f>22*1.05</f>
        <v>23.1</v>
      </c>
      <c r="D12">
        <f t="shared" si="0"/>
        <v>24.255000000000003</v>
      </c>
      <c r="E12">
        <f t="shared" si="3"/>
        <v>25.467750000000002</v>
      </c>
      <c r="F12">
        <f t="shared" si="3"/>
        <v>26.741137500000004</v>
      </c>
      <c r="G12">
        <f t="shared" si="3"/>
        <v>28.078194375000006</v>
      </c>
      <c r="H12">
        <f t="shared" si="3"/>
        <v>29.482104093750007</v>
      </c>
      <c r="I12">
        <f t="shared" si="3"/>
        <v>30.956209298437507</v>
      </c>
      <c r="J12">
        <f t="shared" si="3"/>
        <v>32.504019763359381</v>
      </c>
      <c r="K12">
        <f t="shared" si="3"/>
        <v>34.129220751527349</v>
      </c>
      <c r="L12">
        <f t="shared" si="3"/>
        <v>35.835681789103717</v>
      </c>
    </row>
    <row r="13" spans="1:12" ht="21" x14ac:dyDescent="0.35">
      <c r="A13" s="1" t="s">
        <v>17</v>
      </c>
      <c r="B13" s="1" t="s">
        <v>40</v>
      </c>
      <c r="C13">
        <f>16000*1.05</f>
        <v>16800</v>
      </c>
      <c r="D13">
        <f t="shared" si="0"/>
        <v>17640</v>
      </c>
      <c r="E13">
        <f t="shared" si="3"/>
        <v>18522</v>
      </c>
      <c r="F13">
        <f t="shared" si="3"/>
        <v>19448.100000000002</v>
      </c>
      <c r="G13">
        <f t="shared" si="3"/>
        <v>20420.505000000005</v>
      </c>
    </row>
    <row r="14" spans="1:12" ht="42" x14ac:dyDescent="0.35">
      <c r="A14" s="1" t="s">
        <v>18</v>
      </c>
      <c r="B14" s="3" t="s">
        <v>19</v>
      </c>
      <c r="C14" t="s">
        <v>34</v>
      </c>
    </row>
    <row r="15" spans="1:12" ht="42" x14ac:dyDescent="0.35">
      <c r="A15" s="1" t="s">
        <v>20</v>
      </c>
      <c r="B15" s="3" t="s">
        <v>49</v>
      </c>
      <c r="C15" t="s">
        <v>34</v>
      </c>
    </row>
    <row r="16" spans="1:12" ht="21" x14ac:dyDescent="0.35">
      <c r="A16" s="1" t="s">
        <v>21</v>
      </c>
      <c r="B16" s="1" t="s">
        <v>41</v>
      </c>
      <c r="C16">
        <f>32000*1.05</f>
        <v>33600</v>
      </c>
      <c r="D16">
        <f t="shared" ref="D16:D26" si="4">+C16*1.05</f>
        <v>35280</v>
      </c>
      <c r="E16">
        <f t="shared" ref="E16" si="5">+D16*1.05</f>
        <v>37044</v>
      </c>
    </row>
    <row r="17" spans="1:11" ht="21" x14ac:dyDescent="0.35">
      <c r="A17" s="1" t="s">
        <v>22</v>
      </c>
      <c r="B17" s="1" t="s">
        <v>42</v>
      </c>
      <c r="C17">
        <f>16000*1.05</f>
        <v>16800</v>
      </c>
      <c r="D17">
        <f t="shared" si="4"/>
        <v>17640</v>
      </c>
      <c r="E17">
        <f t="shared" ref="E17:J17" si="6">+D17*1.05</f>
        <v>18522</v>
      </c>
      <c r="F17">
        <f t="shared" si="6"/>
        <v>19448.100000000002</v>
      </c>
      <c r="G17">
        <f t="shared" si="6"/>
        <v>20420.505000000005</v>
      </c>
      <c r="H17">
        <f>+G17*1.05</f>
        <v>21441.530250000007</v>
      </c>
      <c r="I17">
        <f t="shared" si="6"/>
        <v>22513.606762500007</v>
      </c>
      <c r="J17">
        <f t="shared" si="6"/>
        <v>23639.28710062501</v>
      </c>
      <c r="K17">
        <f>+J17*1.05</f>
        <v>24821.25145565626</v>
      </c>
    </row>
    <row r="18" spans="1:11" ht="21" x14ac:dyDescent="0.35">
      <c r="A18" s="1" t="s">
        <v>23</v>
      </c>
      <c r="B18" s="1" t="s">
        <v>43</v>
      </c>
      <c r="C18">
        <f>20000*1.05</f>
        <v>21000</v>
      </c>
      <c r="D18">
        <f t="shared" si="4"/>
        <v>22050</v>
      </c>
      <c r="E18">
        <f t="shared" ref="E18:H18" si="7">+D18*1.05</f>
        <v>23152.5</v>
      </c>
      <c r="F18">
        <f t="shared" si="7"/>
        <v>24310.125</v>
      </c>
      <c r="G18">
        <f t="shared" si="7"/>
        <v>25525.631250000002</v>
      </c>
      <c r="H18">
        <f t="shared" si="7"/>
        <v>26801.912812500002</v>
      </c>
    </row>
    <row r="19" spans="1:11" ht="21" x14ac:dyDescent="0.35">
      <c r="A19" s="1" t="s">
        <v>24</v>
      </c>
      <c r="B19" s="1" t="s">
        <v>44</v>
      </c>
      <c r="C19">
        <f>22000*1.05</f>
        <v>23100</v>
      </c>
      <c r="D19">
        <f t="shared" si="4"/>
        <v>24255</v>
      </c>
      <c r="E19">
        <f t="shared" ref="E19:G20" si="8">+D19*1.05</f>
        <v>25467.75</v>
      </c>
      <c r="F19">
        <f t="shared" si="8"/>
        <v>26741.137500000001</v>
      </c>
      <c r="G19">
        <f t="shared" si="8"/>
        <v>28078.194375000003</v>
      </c>
    </row>
    <row r="20" spans="1:11" ht="21" x14ac:dyDescent="0.35">
      <c r="A20" s="1" t="s">
        <v>25</v>
      </c>
      <c r="B20" s="1" t="s">
        <v>50</v>
      </c>
      <c r="C20">
        <f>18000*1.05</f>
        <v>18900</v>
      </c>
      <c r="D20">
        <f t="shared" si="4"/>
        <v>19845</v>
      </c>
      <c r="E20">
        <f t="shared" si="8"/>
        <v>20837.25</v>
      </c>
    </row>
    <row r="21" spans="1:11" ht="21" x14ac:dyDescent="0.35">
      <c r="A21" s="1" t="s">
        <v>26</v>
      </c>
      <c r="B21" s="1" t="s">
        <v>45</v>
      </c>
      <c r="C21">
        <f>24000*1.05</f>
        <v>25200</v>
      </c>
      <c r="D21">
        <f t="shared" si="4"/>
        <v>26460</v>
      </c>
      <c r="E21">
        <f t="shared" ref="E21" si="9">+D21*1.05</f>
        <v>27783</v>
      </c>
    </row>
    <row r="22" spans="1:11" ht="21" x14ac:dyDescent="0.35">
      <c r="A22" s="1" t="s">
        <v>27</v>
      </c>
      <c r="B22" s="1" t="s">
        <v>46</v>
      </c>
      <c r="C22">
        <f>18000*1.05</f>
        <v>18900</v>
      </c>
      <c r="D22">
        <f t="shared" si="4"/>
        <v>19845</v>
      </c>
      <c r="E22">
        <f t="shared" ref="E22:H22" si="10">+D22*1.05</f>
        <v>20837.25</v>
      </c>
      <c r="F22">
        <f t="shared" si="10"/>
        <v>21879.112499999999</v>
      </c>
      <c r="G22">
        <f t="shared" si="10"/>
        <v>22973.068125000002</v>
      </c>
      <c r="H22">
        <f t="shared" si="10"/>
        <v>24121.721531250001</v>
      </c>
    </row>
    <row r="23" spans="1:11" ht="21" x14ac:dyDescent="0.35">
      <c r="A23" s="1" t="s">
        <v>58</v>
      </c>
      <c r="B23" s="1" t="s">
        <v>47</v>
      </c>
      <c r="C23">
        <f>18000*1.05</f>
        <v>18900</v>
      </c>
      <c r="D23">
        <f t="shared" si="4"/>
        <v>19845</v>
      </c>
      <c r="E23">
        <f>+D23*1.05</f>
        <v>20837.25</v>
      </c>
    </row>
    <row r="24" spans="1:11" ht="21" x14ac:dyDescent="0.35">
      <c r="A24" s="1" t="s">
        <v>28</v>
      </c>
      <c r="B24" s="1" t="s">
        <v>44</v>
      </c>
      <c r="C24">
        <f>22000*1.05</f>
        <v>23100</v>
      </c>
      <c r="D24">
        <f t="shared" si="4"/>
        <v>24255</v>
      </c>
      <c r="E24">
        <f t="shared" ref="E24:G24" si="11">+D24*1.05</f>
        <v>25467.75</v>
      </c>
      <c r="F24">
        <f t="shared" si="11"/>
        <v>26741.137500000001</v>
      </c>
      <c r="G24">
        <f t="shared" si="11"/>
        <v>28078.194375000003</v>
      </c>
    </row>
    <row r="25" spans="1:11" ht="21" x14ac:dyDescent="0.35">
      <c r="A25" s="1" t="s">
        <v>29</v>
      </c>
      <c r="B25" s="1" t="s">
        <v>48</v>
      </c>
      <c r="C25">
        <f>32000*1.05</f>
        <v>33600</v>
      </c>
      <c r="D25">
        <f t="shared" si="4"/>
        <v>35280</v>
      </c>
      <c r="E25">
        <f t="shared" ref="E25:G25" si="12">+D25*1.05</f>
        <v>37044</v>
      </c>
      <c r="F25">
        <f t="shared" si="12"/>
        <v>38896.200000000004</v>
      </c>
      <c r="G25">
        <f t="shared" si="12"/>
        <v>40841.010000000009</v>
      </c>
    </row>
    <row r="26" spans="1:11" ht="21" x14ac:dyDescent="0.35">
      <c r="A26" s="1" t="s">
        <v>30</v>
      </c>
      <c r="B26" s="1" t="s">
        <v>46</v>
      </c>
      <c r="C26">
        <f>18000*1.05</f>
        <v>18900</v>
      </c>
      <c r="D26">
        <f t="shared" si="4"/>
        <v>19845</v>
      </c>
      <c r="E26">
        <f t="shared" ref="E26:H26" si="13">+D26*1.05</f>
        <v>20837.25</v>
      </c>
      <c r="F26">
        <f t="shared" si="13"/>
        <v>21879.112499999999</v>
      </c>
      <c r="G26">
        <f t="shared" si="13"/>
        <v>22973.068125000002</v>
      </c>
      <c r="H26">
        <f t="shared" si="13"/>
        <v>24121.721531250001</v>
      </c>
    </row>
    <row r="30" spans="1:11" ht="21" x14ac:dyDescent="0.25">
      <c r="B30" s="2" t="s">
        <v>31</v>
      </c>
    </row>
    <row r="31" spans="1:11" ht="21" x14ac:dyDescent="0.25">
      <c r="B31" s="2"/>
    </row>
    <row r="32" spans="1:11" ht="21" x14ac:dyDescent="0.25">
      <c r="B32" s="2" t="s">
        <v>32</v>
      </c>
    </row>
    <row r="33" spans="2:2" ht="21" x14ac:dyDescent="0.25">
      <c r="B33" s="2"/>
    </row>
    <row r="34" spans="2:2" ht="21" x14ac:dyDescent="0.25">
      <c r="B34" s="2" t="s">
        <v>33</v>
      </c>
    </row>
  </sheetData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abSelected="1" topLeftCell="A28" workbookViewId="0">
      <selection activeCell="T56" sqref="T56"/>
    </sheetView>
  </sheetViews>
  <sheetFormatPr defaultRowHeight="15" x14ac:dyDescent="0.25"/>
  <cols>
    <col min="1" max="1" width="15.85546875" customWidth="1"/>
    <col min="2" max="2" width="6" customWidth="1"/>
    <col min="3" max="3" width="8.5703125" customWidth="1"/>
    <col min="4" max="4" width="25.140625" customWidth="1"/>
    <col min="5" max="5" width="7.42578125" customWidth="1"/>
    <col min="6" max="6" width="27.7109375" customWidth="1"/>
    <col min="7" max="7" width="24.5703125" customWidth="1"/>
    <col min="8" max="8" width="5.7109375" customWidth="1"/>
    <col min="9" max="9" width="6.7109375" customWidth="1"/>
    <col min="10" max="10" width="5.85546875" customWidth="1"/>
    <col min="11" max="11" width="5.5703125" customWidth="1"/>
    <col min="12" max="12" width="6" customWidth="1"/>
    <col min="13" max="13" width="5.7109375" customWidth="1"/>
    <col min="14" max="14" width="6.42578125" customWidth="1"/>
    <col min="15" max="15" width="5.140625" customWidth="1"/>
    <col min="16" max="16" width="5.7109375" customWidth="1"/>
    <col min="17" max="17" width="6.28515625" customWidth="1"/>
    <col min="18" max="18" width="7.7109375" customWidth="1"/>
    <col min="19" max="19" width="6.28515625" customWidth="1"/>
    <col min="20" max="21" width="6.5703125" customWidth="1"/>
    <col min="22" max="22" width="6.140625" customWidth="1"/>
    <col min="23" max="23" width="5.7109375" customWidth="1"/>
    <col min="24" max="24" width="6.140625" customWidth="1"/>
    <col min="25" max="25" width="7.28515625" customWidth="1"/>
    <col min="26" max="26" width="9" customWidth="1"/>
    <col min="27" max="27" width="14.7109375" customWidth="1"/>
    <col min="28" max="28" width="10.85546875" customWidth="1"/>
    <col min="29" max="29" width="6.140625" bestFit="1" customWidth="1"/>
  </cols>
  <sheetData>
    <row r="1" spans="1:29" ht="76.5" customHeight="1" x14ac:dyDescent="0.25">
      <c r="C1" s="15"/>
      <c r="D1" s="13" t="s">
        <v>91</v>
      </c>
      <c r="F1" s="12" t="s">
        <v>90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9" ht="18.75" x14ac:dyDescent="0.3">
      <c r="A2" s="29" t="s">
        <v>60</v>
      </c>
      <c r="B2" s="29"/>
    </row>
    <row r="3" spans="1:29" ht="21" x14ac:dyDescent="0.35">
      <c r="A3" s="30" t="s">
        <v>59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9" ht="21" x14ac:dyDescent="0.35">
      <c r="A4" s="16"/>
      <c r="B4" s="16"/>
      <c r="C4" s="21" t="s">
        <v>92</v>
      </c>
      <c r="D4" s="16" t="s">
        <v>93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 t="s">
        <v>52</v>
      </c>
      <c r="AB4" s="16" t="s">
        <v>53</v>
      </c>
    </row>
    <row r="5" spans="1:29" x14ac:dyDescent="0.25">
      <c r="A5" s="5"/>
      <c r="B5" s="5"/>
      <c r="C5" s="5"/>
      <c r="D5" s="5" t="s">
        <v>73</v>
      </c>
      <c r="E5" s="5"/>
      <c r="F5" s="31" t="s">
        <v>70</v>
      </c>
      <c r="G5" s="5" t="s">
        <v>72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 t="s">
        <v>73</v>
      </c>
      <c r="AB5" s="5" t="s">
        <v>73</v>
      </c>
      <c r="AC5" s="8">
        <v>0.01</v>
      </c>
    </row>
    <row r="6" spans="1:29" x14ac:dyDescent="0.25">
      <c r="A6" s="5"/>
      <c r="B6" s="5"/>
      <c r="C6" s="5"/>
      <c r="D6" s="10">
        <v>75000</v>
      </c>
      <c r="E6" s="5"/>
      <c r="F6" s="31"/>
      <c r="G6" s="5" t="s">
        <v>74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10">
        <v>75000</v>
      </c>
      <c r="AB6" s="10">
        <v>75000</v>
      </c>
      <c r="AC6" s="8">
        <v>0.01</v>
      </c>
    </row>
    <row r="7" spans="1:29" x14ac:dyDescent="0.25">
      <c r="A7" s="5"/>
      <c r="B7" s="5"/>
      <c r="C7" s="5"/>
      <c r="D7" s="5" t="s">
        <v>76</v>
      </c>
      <c r="E7" s="5"/>
      <c r="F7" s="31"/>
      <c r="G7" s="5" t="s">
        <v>75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 t="s">
        <v>76</v>
      </c>
      <c r="AB7" s="5" t="s">
        <v>76</v>
      </c>
      <c r="AC7" s="8">
        <v>0.01</v>
      </c>
    </row>
    <row r="8" spans="1:29" x14ac:dyDescent="0.25">
      <c r="A8" s="5"/>
      <c r="B8" s="5"/>
      <c r="C8" s="5"/>
      <c r="E8" s="5"/>
      <c r="F8" s="31"/>
      <c r="G8" s="5" t="s">
        <v>6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C8" s="8">
        <v>0.01</v>
      </c>
    </row>
    <row r="9" spans="1:29" x14ac:dyDescent="0.25">
      <c r="A9" s="5"/>
      <c r="B9" s="5"/>
      <c r="C9" s="5"/>
      <c r="E9" s="5"/>
      <c r="F9" s="3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C9" s="8">
        <v>0.01</v>
      </c>
    </row>
    <row r="10" spans="1:29" x14ac:dyDescent="0.25">
      <c r="A10" s="27" t="s">
        <v>61</v>
      </c>
      <c r="B10" s="6">
        <v>10</v>
      </c>
      <c r="C10">
        <v>54</v>
      </c>
      <c r="D10">
        <v>64188</v>
      </c>
      <c r="AA10" s="11">
        <f t="shared" ref="AA10:AA41" si="0">+D10+D10*AC10</f>
        <v>64829.88</v>
      </c>
      <c r="AB10" s="11">
        <f t="shared" ref="AB10:AB61" si="1">+AA10+AA10*AC10</f>
        <v>65478.178799999994</v>
      </c>
      <c r="AC10" s="8">
        <v>0.01</v>
      </c>
    </row>
    <row r="11" spans="1:29" x14ac:dyDescent="0.25">
      <c r="A11" s="27"/>
      <c r="B11" s="6">
        <v>9</v>
      </c>
      <c r="C11">
        <v>53</v>
      </c>
      <c r="D11">
        <v>62323</v>
      </c>
      <c r="AA11" s="11">
        <f t="shared" si="0"/>
        <v>62946.23</v>
      </c>
      <c r="AB11" s="11">
        <f t="shared" si="1"/>
        <v>63575.692300000002</v>
      </c>
      <c r="AC11" s="8">
        <v>0.01</v>
      </c>
    </row>
    <row r="12" spans="1:29" x14ac:dyDescent="0.25">
      <c r="A12" s="27"/>
      <c r="B12" s="6">
        <v>8</v>
      </c>
      <c r="C12">
        <v>52</v>
      </c>
      <c r="D12">
        <v>60512</v>
      </c>
      <c r="AA12" s="11">
        <f t="shared" si="0"/>
        <v>61117.120000000003</v>
      </c>
      <c r="AB12" s="11">
        <f t="shared" si="1"/>
        <v>61728.2912</v>
      </c>
      <c r="AC12" s="8">
        <v>0.01</v>
      </c>
    </row>
    <row r="13" spans="1:29" x14ac:dyDescent="0.25">
      <c r="A13" s="27"/>
      <c r="B13" s="6">
        <v>7</v>
      </c>
      <c r="C13">
        <v>51</v>
      </c>
      <c r="D13">
        <v>58754</v>
      </c>
      <c r="AA13" s="11">
        <f t="shared" si="0"/>
        <v>59341.54</v>
      </c>
      <c r="AB13" s="11">
        <f t="shared" si="1"/>
        <v>59934.955399999999</v>
      </c>
      <c r="AC13" s="8">
        <v>0.01</v>
      </c>
    </row>
    <row r="14" spans="1:29" x14ac:dyDescent="0.25">
      <c r="A14" s="27"/>
      <c r="B14" s="6">
        <v>6</v>
      </c>
      <c r="C14">
        <v>50</v>
      </c>
      <c r="D14">
        <v>57047</v>
      </c>
      <c r="AA14" s="11">
        <f t="shared" si="0"/>
        <v>57617.47</v>
      </c>
      <c r="AB14" s="11">
        <f t="shared" si="1"/>
        <v>58193.644700000004</v>
      </c>
      <c r="AC14" s="8">
        <v>0.01</v>
      </c>
    </row>
    <row r="15" spans="1:29" x14ac:dyDescent="0.25">
      <c r="A15" s="27"/>
      <c r="B15" s="7">
        <v>5</v>
      </c>
      <c r="C15">
        <v>49</v>
      </c>
      <c r="D15">
        <v>55389</v>
      </c>
      <c r="AA15" s="11">
        <f t="shared" si="0"/>
        <v>55942.89</v>
      </c>
      <c r="AB15" s="11">
        <f t="shared" si="1"/>
        <v>56502.318899999998</v>
      </c>
      <c r="AC15" s="8">
        <v>0.01</v>
      </c>
    </row>
    <row r="16" spans="1:29" x14ac:dyDescent="0.25">
      <c r="A16" s="27"/>
      <c r="B16" s="7">
        <v>4</v>
      </c>
      <c r="C16">
        <v>48</v>
      </c>
      <c r="D16">
        <v>53781</v>
      </c>
      <c r="AA16" s="11">
        <f t="shared" si="0"/>
        <v>54318.81</v>
      </c>
      <c r="AB16" s="11">
        <f t="shared" si="1"/>
        <v>54861.998099999997</v>
      </c>
      <c r="AC16" s="8">
        <v>0.01</v>
      </c>
    </row>
    <row r="17" spans="1:29" ht="15" customHeight="1" x14ac:dyDescent="0.25">
      <c r="A17" s="27"/>
      <c r="B17" s="7">
        <v>3</v>
      </c>
      <c r="C17">
        <v>47</v>
      </c>
      <c r="D17">
        <v>52219</v>
      </c>
      <c r="E17" s="6">
        <v>11</v>
      </c>
      <c r="F17" s="27" t="s">
        <v>62</v>
      </c>
      <c r="AA17" s="11">
        <f t="shared" si="0"/>
        <v>52741.19</v>
      </c>
      <c r="AB17" s="11">
        <f t="shared" si="1"/>
        <v>53268.601900000001</v>
      </c>
      <c r="AC17" s="8">
        <v>0.01</v>
      </c>
    </row>
    <row r="18" spans="1:29" x14ac:dyDescent="0.25">
      <c r="A18" s="27"/>
      <c r="B18" s="7">
        <v>2</v>
      </c>
      <c r="C18">
        <v>46</v>
      </c>
      <c r="D18">
        <v>50702</v>
      </c>
      <c r="E18" s="6">
        <v>10</v>
      </c>
      <c r="F18" s="27"/>
      <c r="AA18" s="11">
        <f t="shared" si="0"/>
        <v>51209.02</v>
      </c>
      <c r="AB18" s="11">
        <f t="shared" si="1"/>
        <v>51721.110199999996</v>
      </c>
      <c r="AC18" s="8">
        <v>0.01</v>
      </c>
    </row>
    <row r="19" spans="1:29" x14ac:dyDescent="0.25">
      <c r="A19" s="27"/>
      <c r="B19" s="7">
        <v>1</v>
      </c>
      <c r="C19">
        <v>45</v>
      </c>
      <c r="D19">
        <v>49230</v>
      </c>
      <c r="E19" s="6">
        <v>9</v>
      </c>
      <c r="F19" s="27"/>
      <c r="AA19" s="11">
        <f t="shared" si="0"/>
        <v>49722.3</v>
      </c>
      <c r="AB19" s="11">
        <f t="shared" si="1"/>
        <v>50219.523000000001</v>
      </c>
      <c r="AC19" s="8">
        <v>0.01</v>
      </c>
    </row>
    <row r="20" spans="1:29" x14ac:dyDescent="0.25">
      <c r="C20">
        <v>44</v>
      </c>
      <c r="D20">
        <v>47801</v>
      </c>
      <c r="E20" s="6">
        <v>8</v>
      </c>
      <c r="F20" s="27"/>
      <c r="AA20" s="11">
        <f t="shared" si="0"/>
        <v>48279.01</v>
      </c>
      <c r="AB20" s="11">
        <f t="shared" si="1"/>
        <v>48761.8001</v>
      </c>
      <c r="AC20" s="8">
        <v>0.01</v>
      </c>
    </row>
    <row r="21" spans="1:29" ht="15" customHeight="1" x14ac:dyDescent="0.25">
      <c r="C21">
        <v>43</v>
      </c>
      <c r="D21">
        <v>46414</v>
      </c>
      <c r="E21" s="7">
        <v>7</v>
      </c>
      <c r="F21" s="27"/>
      <c r="Z21" s="39" t="s">
        <v>97</v>
      </c>
      <c r="AA21" s="11">
        <f t="shared" si="0"/>
        <v>46878.14</v>
      </c>
      <c r="AB21" s="11">
        <f t="shared" si="1"/>
        <v>47346.921399999999</v>
      </c>
      <c r="AC21" s="8">
        <v>0.01</v>
      </c>
    </row>
    <row r="22" spans="1:29" x14ac:dyDescent="0.25">
      <c r="C22">
        <v>42</v>
      </c>
      <c r="D22">
        <v>45066</v>
      </c>
      <c r="E22" s="7">
        <v>6</v>
      </c>
      <c r="F22" s="27"/>
      <c r="Z22" s="39"/>
      <c r="AA22" s="11">
        <f t="shared" si="0"/>
        <v>45516.66</v>
      </c>
      <c r="AB22" s="11">
        <f t="shared" si="1"/>
        <v>45971.8266</v>
      </c>
      <c r="AC22" s="8">
        <v>0.01</v>
      </c>
    </row>
    <row r="23" spans="1:29" ht="15" customHeight="1" x14ac:dyDescent="0.25">
      <c r="C23">
        <v>41</v>
      </c>
      <c r="D23">
        <v>43758</v>
      </c>
      <c r="E23" s="7">
        <v>5</v>
      </c>
      <c r="F23" s="27"/>
      <c r="V23" s="26"/>
      <c r="Z23" s="39"/>
      <c r="AA23" s="11">
        <f t="shared" si="0"/>
        <v>44195.58</v>
      </c>
      <c r="AB23" s="11">
        <f t="shared" si="1"/>
        <v>44637.535800000005</v>
      </c>
      <c r="AC23" s="8">
        <v>0.01</v>
      </c>
    </row>
    <row r="24" spans="1:29" ht="30" x14ac:dyDescent="0.25">
      <c r="C24">
        <v>40</v>
      </c>
      <c r="D24">
        <v>42488</v>
      </c>
      <c r="E24" s="7">
        <v>4</v>
      </c>
      <c r="F24" s="27"/>
      <c r="G24" s="25" t="s">
        <v>97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6"/>
      <c r="W24" s="18"/>
      <c r="X24" s="39" t="s">
        <v>83</v>
      </c>
      <c r="Y24" s="18"/>
      <c r="Z24" s="39"/>
      <c r="AA24" s="11">
        <f t="shared" si="0"/>
        <v>42912.88</v>
      </c>
      <c r="AB24" s="11">
        <f t="shared" si="1"/>
        <v>43342.008799999996</v>
      </c>
      <c r="AC24" s="8">
        <v>0.01</v>
      </c>
    </row>
    <row r="25" spans="1:29" x14ac:dyDescent="0.25">
      <c r="A25" s="27" t="s">
        <v>63</v>
      </c>
      <c r="B25" s="6">
        <v>12</v>
      </c>
      <c r="C25">
        <v>39</v>
      </c>
      <c r="D25">
        <v>41255</v>
      </c>
      <c r="E25" s="7">
        <v>3</v>
      </c>
      <c r="F25" s="27"/>
      <c r="V25" s="26"/>
      <c r="X25" s="39"/>
      <c r="AA25" s="11">
        <f t="shared" si="0"/>
        <v>41667.550000000003</v>
      </c>
      <c r="AB25" s="11">
        <f t="shared" si="1"/>
        <v>42084.2255</v>
      </c>
      <c r="AC25" s="8">
        <v>0.01</v>
      </c>
    </row>
    <row r="26" spans="1:29" ht="15" customHeight="1" x14ac:dyDescent="0.25">
      <c r="A26" s="27"/>
      <c r="B26" s="6">
        <v>11</v>
      </c>
      <c r="C26">
        <v>38</v>
      </c>
      <c r="D26">
        <v>40082</v>
      </c>
      <c r="E26" s="7">
        <v>2</v>
      </c>
      <c r="F26" s="27"/>
      <c r="V26" s="26"/>
      <c r="W26" s="38" t="s">
        <v>94</v>
      </c>
      <c r="X26" s="39"/>
      <c r="Y26" s="44" t="s">
        <v>95</v>
      </c>
      <c r="AA26" s="11">
        <f t="shared" si="0"/>
        <v>40482.82</v>
      </c>
      <c r="AB26" s="11">
        <f t="shared" si="1"/>
        <v>40887.648200000003</v>
      </c>
      <c r="AC26" s="8">
        <v>0.01</v>
      </c>
    </row>
    <row r="27" spans="1:29" x14ac:dyDescent="0.25">
      <c r="A27" s="27"/>
      <c r="B27" s="6">
        <v>10</v>
      </c>
      <c r="C27">
        <v>37</v>
      </c>
      <c r="D27">
        <v>38896</v>
      </c>
      <c r="E27" s="7">
        <v>1</v>
      </c>
      <c r="F27" s="27"/>
      <c r="V27" s="33" t="s">
        <v>99</v>
      </c>
      <c r="W27" s="38"/>
      <c r="X27" s="39"/>
      <c r="Y27" s="44"/>
      <c r="AA27" s="11">
        <f t="shared" si="0"/>
        <v>39284.959999999999</v>
      </c>
      <c r="AB27" s="11">
        <f t="shared" si="1"/>
        <v>39677.809600000001</v>
      </c>
      <c r="AC27" s="8">
        <v>0.01</v>
      </c>
    </row>
    <row r="28" spans="1:29" x14ac:dyDescent="0.25">
      <c r="A28" s="27"/>
      <c r="B28" s="7">
        <v>9</v>
      </c>
      <c r="C28">
        <v>36</v>
      </c>
      <c r="D28">
        <v>37768</v>
      </c>
      <c r="V28" s="33"/>
      <c r="W28" s="38"/>
      <c r="X28" s="39"/>
      <c r="Y28" s="44"/>
      <c r="AA28" s="11">
        <f t="shared" si="0"/>
        <v>38145.68</v>
      </c>
      <c r="AB28" s="11">
        <f t="shared" si="1"/>
        <v>38527.1368</v>
      </c>
      <c r="AC28" s="8">
        <v>0.01</v>
      </c>
    </row>
    <row r="29" spans="1:29" ht="15" customHeight="1" x14ac:dyDescent="0.25">
      <c r="A29" s="27"/>
      <c r="B29" s="7">
        <v>8</v>
      </c>
      <c r="C29">
        <v>35</v>
      </c>
      <c r="D29">
        <v>36672</v>
      </c>
      <c r="U29" s="45" t="s">
        <v>81</v>
      </c>
      <c r="V29" s="33"/>
      <c r="W29" s="38"/>
      <c r="X29" s="39"/>
      <c r="Y29" s="44"/>
      <c r="Z29" s="24"/>
      <c r="AA29" s="11">
        <f t="shared" si="0"/>
        <v>37038.720000000001</v>
      </c>
      <c r="AB29" s="11">
        <f t="shared" si="1"/>
        <v>37409.107199999999</v>
      </c>
      <c r="AC29" s="8">
        <v>0.01</v>
      </c>
    </row>
    <row r="30" spans="1:29" x14ac:dyDescent="0.25">
      <c r="A30" s="27"/>
      <c r="B30" s="7">
        <v>7</v>
      </c>
      <c r="C30">
        <v>34</v>
      </c>
      <c r="D30">
        <v>35609</v>
      </c>
      <c r="G30" t="s">
        <v>95</v>
      </c>
      <c r="U30" s="45"/>
      <c r="V30" s="33"/>
      <c r="W30" s="38"/>
      <c r="X30" s="39"/>
      <c r="Y30" s="44"/>
      <c r="Z30" s="24"/>
      <c r="AA30" s="11">
        <f t="shared" si="0"/>
        <v>35965.089999999997</v>
      </c>
      <c r="AB30" s="11">
        <f t="shared" si="1"/>
        <v>36324.740899999997</v>
      </c>
      <c r="AC30" s="8">
        <v>0.01</v>
      </c>
    </row>
    <row r="31" spans="1:29" x14ac:dyDescent="0.25">
      <c r="A31" s="27"/>
      <c r="B31" s="7">
        <v>6</v>
      </c>
      <c r="C31">
        <v>33</v>
      </c>
      <c r="D31">
        <v>34576</v>
      </c>
      <c r="U31" s="45"/>
      <c r="V31" s="33"/>
      <c r="W31" s="38"/>
      <c r="X31" s="39"/>
      <c r="Y31" s="44"/>
      <c r="Z31" s="24"/>
      <c r="AA31" s="11">
        <f t="shared" si="0"/>
        <v>34921.760000000002</v>
      </c>
      <c r="AB31" s="11">
        <f t="shared" si="1"/>
        <v>35270.977600000006</v>
      </c>
      <c r="AC31" s="8">
        <v>0.01</v>
      </c>
    </row>
    <row r="32" spans="1:29" ht="30" x14ac:dyDescent="0.25">
      <c r="A32" s="27"/>
      <c r="B32" s="7">
        <v>5</v>
      </c>
      <c r="C32">
        <v>32</v>
      </c>
      <c r="D32">
        <v>33574</v>
      </c>
      <c r="G32" s="19" t="s">
        <v>99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42" t="s">
        <v>96</v>
      </c>
      <c r="U32" s="45"/>
      <c r="V32" s="33"/>
      <c r="W32" s="38"/>
      <c r="X32" s="39"/>
      <c r="Y32" s="23"/>
      <c r="Z32" s="24"/>
      <c r="AA32" s="11">
        <f t="shared" si="0"/>
        <v>33909.74</v>
      </c>
      <c r="AB32" s="11">
        <f t="shared" si="1"/>
        <v>34248.837399999997</v>
      </c>
      <c r="AC32" s="8">
        <v>0.01</v>
      </c>
    </row>
    <row r="33" spans="1:29" ht="30" x14ac:dyDescent="0.25">
      <c r="A33" s="27"/>
      <c r="B33" s="7">
        <v>4</v>
      </c>
      <c r="C33">
        <v>31</v>
      </c>
      <c r="D33">
        <v>32600</v>
      </c>
      <c r="G33" s="14" t="s">
        <v>83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2"/>
      <c r="U33" s="45"/>
      <c r="V33" s="33"/>
      <c r="W33" s="38"/>
      <c r="X33" s="39"/>
      <c r="Y33" s="23"/>
      <c r="Z33" s="24"/>
      <c r="AA33" s="11">
        <f t="shared" si="0"/>
        <v>32926</v>
      </c>
      <c r="AB33" s="11">
        <f t="shared" si="1"/>
        <v>33255.26</v>
      </c>
      <c r="AC33" s="8">
        <v>0.01</v>
      </c>
    </row>
    <row r="34" spans="1:29" ht="15" customHeight="1" x14ac:dyDescent="0.25">
      <c r="A34" s="27"/>
      <c r="B34" s="7">
        <v>3</v>
      </c>
      <c r="C34">
        <v>30</v>
      </c>
      <c r="D34">
        <v>31656</v>
      </c>
      <c r="E34" s="6">
        <v>9</v>
      </c>
      <c r="F34" s="27" t="s">
        <v>64</v>
      </c>
      <c r="G34" s="17" t="s">
        <v>94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42"/>
      <c r="U34" s="45"/>
      <c r="V34" s="23"/>
      <c r="W34" s="23"/>
      <c r="X34" s="17"/>
      <c r="Y34" s="23"/>
      <c r="Z34" s="24"/>
      <c r="AA34" s="11">
        <f t="shared" si="0"/>
        <v>31972.560000000001</v>
      </c>
      <c r="AB34" s="11">
        <f t="shared" si="1"/>
        <v>32292.285600000003</v>
      </c>
      <c r="AC34" s="8">
        <v>0.01</v>
      </c>
    </row>
    <row r="35" spans="1:29" ht="30" x14ac:dyDescent="0.25">
      <c r="A35" s="27"/>
      <c r="B35" s="7">
        <v>2</v>
      </c>
      <c r="C35">
        <v>29</v>
      </c>
      <c r="D35">
        <v>30738</v>
      </c>
      <c r="E35" s="6">
        <v>8</v>
      </c>
      <c r="F35" s="27"/>
      <c r="G35" s="19" t="s">
        <v>81</v>
      </c>
      <c r="H35" s="19"/>
      <c r="I35" s="19"/>
      <c r="J35" s="19"/>
      <c r="K35" s="19"/>
      <c r="L35" s="19"/>
      <c r="M35" s="19"/>
      <c r="N35" s="19"/>
      <c r="O35" s="19"/>
      <c r="P35" s="19"/>
      <c r="Q35" s="42" t="s">
        <v>82</v>
      </c>
      <c r="R35" s="19"/>
      <c r="S35" s="46" t="s">
        <v>86</v>
      </c>
      <c r="T35" s="42"/>
      <c r="U35" s="45"/>
      <c r="V35" s="23"/>
      <c r="W35" s="23"/>
      <c r="X35" s="19"/>
      <c r="Y35" s="23"/>
      <c r="Z35" s="24"/>
      <c r="AA35" s="11">
        <f t="shared" si="0"/>
        <v>31045.38</v>
      </c>
      <c r="AB35" s="11">
        <f t="shared" si="1"/>
        <v>31355.8338</v>
      </c>
      <c r="AC35" s="8">
        <v>0.01</v>
      </c>
    </row>
    <row r="36" spans="1:29" x14ac:dyDescent="0.25">
      <c r="A36" s="27"/>
      <c r="B36" s="7">
        <v>1</v>
      </c>
      <c r="C36">
        <v>28</v>
      </c>
      <c r="D36">
        <v>29847</v>
      </c>
      <c r="E36" s="6">
        <v>7</v>
      </c>
      <c r="F36" s="27"/>
      <c r="G36" t="s">
        <v>96</v>
      </c>
      <c r="Q36" s="42"/>
      <c r="S36" s="46"/>
      <c r="T36" s="42"/>
      <c r="AA36" s="11">
        <f t="shared" si="0"/>
        <v>30145.47</v>
      </c>
      <c r="AB36" s="11">
        <f t="shared" si="1"/>
        <v>30446.9247</v>
      </c>
      <c r="AC36" s="8">
        <v>0.01</v>
      </c>
    </row>
    <row r="37" spans="1:29" x14ac:dyDescent="0.25">
      <c r="C37">
        <v>27</v>
      </c>
      <c r="D37">
        <v>28982</v>
      </c>
      <c r="E37" s="7">
        <v>6</v>
      </c>
      <c r="F37" s="27"/>
      <c r="Q37" s="42"/>
      <c r="S37" s="46"/>
      <c r="AA37" s="11">
        <f t="shared" si="0"/>
        <v>29271.82</v>
      </c>
      <c r="AB37" s="11">
        <f t="shared" si="1"/>
        <v>29564.538199999999</v>
      </c>
      <c r="AC37" s="8">
        <v>0.01</v>
      </c>
    </row>
    <row r="38" spans="1:29" ht="15" customHeight="1" x14ac:dyDescent="0.25">
      <c r="C38">
        <v>26</v>
      </c>
      <c r="D38">
        <v>28143</v>
      </c>
      <c r="E38" s="7">
        <v>5</v>
      </c>
      <c r="F38" s="27"/>
      <c r="P38" s="43" t="s">
        <v>89</v>
      </c>
      <c r="Q38" s="42"/>
      <c r="R38" s="45" t="s">
        <v>84</v>
      </c>
      <c r="S38" s="46"/>
      <c r="AA38" s="11">
        <f t="shared" si="0"/>
        <v>28424.43</v>
      </c>
      <c r="AB38" s="11">
        <f t="shared" si="1"/>
        <v>28708.674299999999</v>
      </c>
      <c r="AC38" s="8">
        <v>0.01</v>
      </c>
    </row>
    <row r="39" spans="1:29" ht="15" customHeight="1" x14ac:dyDescent="0.25">
      <c r="C39">
        <v>25</v>
      </c>
      <c r="D39">
        <v>27328</v>
      </c>
      <c r="E39" s="7">
        <v>4</v>
      </c>
      <c r="F39" s="27"/>
      <c r="J39" s="26"/>
      <c r="P39" s="43"/>
      <c r="Q39" s="42"/>
      <c r="R39" s="45"/>
      <c r="S39" s="46"/>
      <c r="AA39" s="11">
        <f t="shared" si="0"/>
        <v>27601.279999999999</v>
      </c>
      <c r="AB39" s="11">
        <f t="shared" si="1"/>
        <v>27877.292799999999</v>
      </c>
      <c r="AC39" s="8">
        <v>0.01</v>
      </c>
    </row>
    <row r="40" spans="1:29" x14ac:dyDescent="0.25">
      <c r="A40" s="27" t="s">
        <v>65</v>
      </c>
      <c r="B40" s="6">
        <v>9</v>
      </c>
      <c r="C40">
        <v>24</v>
      </c>
      <c r="D40">
        <v>26537</v>
      </c>
      <c r="E40" s="7">
        <v>3</v>
      </c>
      <c r="F40" s="27"/>
      <c r="J40" s="26"/>
      <c r="N40" s="40" t="s">
        <v>85</v>
      </c>
      <c r="O40" s="41" t="s">
        <v>78</v>
      </c>
      <c r="P40" s="43"/>
      <c r="Q40" s="42"/>
      <c r="R40" s="45"/>
      <c r="S40" s="46"/>
      <c r="T40" s="22"/>
      <c r="U40" s="22"/>
      <c r="V40" s="22"/>
      <c r="W40" s="22"/>
      <c r="X40" s="22"/>
      <c r="Y40" s="22"/>
      <c r="Z40" s="22"/>
      <c r="AA40" s="11">
        <f t="shared" si="0"/>
        <v>26802.37</v>
      </c>
      <c r="AB40" s="11">
        <f t="shared" si="1"/>
        <v>27070.393700000001</v>
      </c>
      <c r="AC40" s="8">
        <v>0.01</v>
      </c>
    </row>
    <row r="41" spans="1:29" x14ac:dyDescent="0.25">
      <c r="A41" s="27"/>
      <c r="B41" s="6">
        <v>8</v>
      </c>
      <c r="C41">
        <v>23</v>
      </c>
      <c r="D41">
        <v>25769</v>
      </c>
      <c r="E41" s="7">
        <v>2</v>
      </c>
      <c r="F41" s="27"/>
      <c r="J41" s="26"/>
      <c r="N41" s="40"/>
      <c r="O41" s="41"/>
      <c r="P41" s="43"/>
      <c r="Q41" s="42"/>
      <c r="R41" s="45"/>
      <c r="S41" s="46"/>
      <c r="T41" s="22"/>
      <c r="U41" s="22"/>
      <c r="V41" s="22"/>
      <c r="W41" s="22"/>
      <c r="X41" s="22"/>
      <c r="Y41" s="22"/>
      <c r="Z41" s="22"/>
      <c r="AA41" s="11">
        <f t="shared" si="0"/>
        <v>26026.69</v>
      </c>
      <c r="AB41" s="11">
        <f t="shared" si="1"/>
        <v>26286.956899999997</v>
      </c>
      <c r="AC41" s="8">
        <v>0.01</v>
      </c>
    </row>
    <row r="42" spans="1:29" x14ac:dyDescent="0.25">
      <c r="A42" s="27"/>
      <c r="B42" s="6">
        <v>7</v>
      </c>
      <c r="C42">
        <v>22</v>
      </c>
      <c r="D42">
        <v>25023</v>
      </c>
      <c r="E42" s="7">
        <v>1</v>
      </c>
      <c r="F42" s="27"/>
      <c r="J42" s="26"/>
      <c r="N42" s="40"/>
      <c r="O42" s="41"/>
      <c r="P42" s="43"/>
      <c r="Q42" s="42"/>
      <c r="R42" s="45"/>
      <c r="S42" s="46"/>
      <c r="T42" s="22"/>
      <c r="U42" s="22"/>
      <c r="V42" s="22"/>
      <c r="W42" s="22"/>
      <c r="X42" s="22"/>
      <c r="Y42" s="22"/>
      <c r="Z42" s="22"/>
      <c r="AA42" s="11">
        <f t="shared" ref="AA42:AA61" si="2">+D42+D42*AC42</f>
        <v>25273.23</v>
      </c>
      <c r="AB42" s="11">
        <f t="shared" si="1"/>
        <v>25525.962299999999</v>
      </c>
      <c r="AC42" s="8">
        <v>0.01</v>
      </c>
    </row>
    <row r="43" spans="1:29" x14ac:dyDescent="0.25">
      <c r="A43" s="27"/>
      <c r="B43" s="7">
        <v>6</v>
      </c>
      <c r="C43">
        <v>21</v>
      </c>
      <c r="D43">
        <v>24298</v>
      </c>
      <c r="G43" s="17" t="s">
        <v>86</v>
      </c>
      <c r="H43" s="17"/>
      <c r="I43" s="17"/>
      <c r="J43" s="34" t="s">
        <v>98</v>
      </c>
      <c r="K43" s="37" t="s">
        <v>87</v>
      </c>
      <c r="L43" s="17"/>
      <c r="M43" s="17"/>
      <c r="N43" s="40"/>
      <c r="O43" s="41"/>
      <c r="P43" s="43"/>
      <c r="Q43" s="42"/>
      <c r="R43" s="45"/>
      <c r="S43" s="46"/>
      <c r="T43" s="22"/>
      <c r="U43" s="22"/>
      <c r="V43" s="22"/>
      <c r="W43" s="22"/>
      <c r="X43" s="22"/>
      <c r="Y43" s="22"/>
      <c r="Z43" s="22"/>
      <c r="AA43" s="11">
        <f t="shared" si="2"/>
        <v>24540.98</v>
      </c>
      <c r="AB43" s="11">
        <f t="shared" si="1"/>
        <v>24786.389800000001</v>
      </c>
      <c r="AC43" s="8">
        <v>0.01</v>
      </c>
    </row>
    <row r="44" spans="1:29" x14ac:dyDescent="0.25">
      <c r="A44" s="27"/>
      <c r="B44" s="7">
        <v>5</v>
      </c>
      <c r="C44">
        <v>20</v>
      </c>
      <c r="D44">
        <v>23619</v>
      </c>
      <c r="J44" s="34"/>
      <c r="K44" s="37"/>
      <c r="N44" s="40"/>
      <c r="O44" s="41"/>
      <c r="P44" s="43"/>
      <c r="Q44" s="42"/>
      <c r="R44" s="45"/>
      <c r="S44" s="22"/>
      <c r="T44" s="22"/>
      <c r="U44" s="22"/>
      <c r="V44" s="22"/>
      <c r="W44" s="22"/>
      <c r="X44" s="22"/>
      <c r="Y44" s="22"/>
      <c r="Z44" s="22"/>
      <c r="AA44" s="11">
        <f t="shared" si="2"/>
        <v>23855.19</v>
      </c>
      <c r="AB44" s="11">
        <f t="shared" si="1"/>
        <v>24093.741899999997</v>
      </c>
      <c r="AC44" s="8">
        <v>0.01</v>
      </c>
    </row>
    <row r="45" spans="1:29" x14ac:dyDescent="0.25">
      <c r="A45" s="27"/>
      <c r="B45" s="7">
        <v>4</v>
      </c>
      <c r="C45">
        <v>19</v>
      </c>
      <c r="D45">
        <v>22912</v>
      </c>
      <c r="G45" s="17" t="s">
        <v>89</v>
      </c>
      <c r="H45" s="17"/>
      <c r="I45" s="17"/>
      <c r="J45" s="34"/>
      <c r="K45" s="37"/>
      <c r="L45" s="17"/>
      <c r="M45" s="17"/>
      <c r="N45" s="40"/>
      <c r="O45" s="41"/>
      <c r="P45" s="43"/>
      <c r="Q45" s="42"/>
      <c r="R45" s="45"/>
      <c r="S45" s="22"/>
      <c r="T45" s="22"/>
      <c r="U45" s="22"/>
      <c r="V45" s="22"/>
      <c r="W45" s="22"/>
      <c r="X45" s="22"/>
      <c r="Y45" s="22"/>
      <c r="Z45" s="22"/>
      <c r="AA45" s="11">
        <f t="shared" si="2"/>
        <v>23141.119999999999</v>
      </c>
      <c r="AB45" s="11">
        <f t="shared" si="1"/>
        <v>23372.531199999998</v>
      </c>
      <c r="AC45" s="8">
        <v>0.01</v>
      </c>
    </row>
    <row r="46" spans="1:29" ht="15" customHeight="1" x14ac:dyDescent="0.25">
      <c r="A46" s="27"/>
      <c r="B46" s="7">
        <v>3</v>
      </c>
      <c r="C46">
        <v>18</v>
      </c>
      <c r="D46">
        <v>22249</v>
      </c>
      <c r="E46" s="6">
        <v>8</v>
      </c>
      <c r="F46" s="27" t="s">
        <v>66</v>
      </c>
      <c r="G46" s="17" t="s">
        <v>82</v>
      </c>
      <c r="H46" s="17"/>
      <c r="I46" s="17"/>
      <c r="J46" s="34"/>
      <c r="K46" s="37"/>
      <c r="L46" s="38" t="s">
        <v>79</v>
      </c>
      <c r="M46" s="17"/>
      <c r="N46" s="40"/>
      <c r="O46" s="41"/>
      <c r="P46" s="43"/>
      <c r="Q46" s="42"/>
      <c r="R46" s="45"/>
      <c r="S46" s="22"/>
      <c r="T46" s="22"/>
      <c r="U46" s="22"/>
      <c r="V46" s="22"/>
      <c r="W46" s="22"/>
      <c r="X46" s="22"/>
      <c r="Y46" s="22"/>
      <c r="Z46" s="22"/>
      <c r="AA46" s="11">
        <f t="shared" si="2"/>
        <v>22471.49</v>
      </c>
      <c r="AB46" s="11">
        <f t="shared" si="1"/>
        <v>22696.204900000001</v>
      </c>
      <c r="AC46" s="8">
        <v>0.01</v>
      </c>
    </row>
    <row r="47" spans="1:29" ht="20.25" customHeight="1" x14ac:dyDescent="0.25">
      <c r="A47" s="27"/>
      <c r="B47" s="7">
        <v>2</v>
      </c>
      <c r="C47">
        <v>17</v>
      </c>
      <c r="D47">
        <v>21605</v>
      </c>
      <c r="E47" s="6">
        <v>7</v>
      </c>
      <c r="F47" s="27"/>
      <c r="G47" s="14" t="s">
        <v>84</v>
      </c>
      <c r="H47" s="19"/>
      <c r="I47" s="19"/>
      <c r="J47" s="34"/>
      <c r="K47" s="37"/>
      <c r="L47" s="38"/>
      <c r="M47" s="19"/>
      <c r="N47" s="40"/>
      <c r="O47" s="41"/>
      <c r="P47" s="19"/>
      <c r="Q47" s="19"/>
      <c r="R47" s="22"/>
      <c r="S47" s="22"/>
      <c r="T47" s="22"/>
      <c r="U47" s="22"/>
      <c r="V47" s="22"/>
      <c r="W47" s="22"/>
      <c r="X47" s="22"/>
      <c r="Y47" s="22"/>
      <c r="Z47" s="22"/>
      <c r="AA47" s="11">
        <f t="shared" si="2"/>
        <v>21821.05</v>
      </c>
      <c r="AB47" s="11">
        <f t="shared" si="1"/>
        <v>22039.2605</v>
      </c>
      <c r="AC47" s="8">
        <v>0.01</v>
      </c>
    </row>
    <row r="48" spans="1:29" x14ac:dyDescent="0.25">
      <c r="A48" s="27"/>
      <c r="B48" s="7">
        <v>1</v>
      </c>
      <c r="C48">
        <v>16</v>
      </c>
      <c r="D48">
        <v>20989</v>
      </c>
      <c r="E48" s="6">
        <v>6</v>
      </c>
      <c r="F48" s="27"/>
      <c r="G48" s="17" t="s">
        <v>98</v>
      </c>
      <c r="H48" s="17"/>
      <c r="I48" s="17"/>
      <c r="J48" s="34"/>
      <c r="K48" s="37"/>
      <c r="L48" s="38"/>
      <c r="M48" s="17"/>
      <c r="N48" s="40"/>
      <c r="O48" s="41"/>
      <c r="P48" s="17"/>
      <c r="Q48" s="17"/>
      <c r="R48" s="22"/>
      <c r="S48" s="22"/>
      <c r="T48" s="22"/>
      <c r="U48" s="22"/>
      <c r="V48" s="22"/>
      <c r="W48" s="22"/>
      <c r="X48" s="22"/>
      <c r="Y48" s="22"/>
      <c r="Z48" s="22"/>
      <c r="AA48" s="11">
        <f t="shared" si="2"/>
        <v>21198.89</v>
      </c>
      <c r="AB48" s="11">
        <f t="shared" si="1"/>
        <v>21410.8789</v>
      </c>
      <c r="AC48" s="8">
        <v>0.01</v>
      </c>
    </row>
    <row r="49" spans="1:29" ht="15" customHeight="1" x14ac:dyDescent="0.25">
      <c r="C49">
        <v>15</v>
      </c>
      <c r="D49">
        <v>20400</v>
      </c>
      <c r="E49" s="7">
        <v>5</v>
      </c>
      <c r="F49" s="27"/>
      <c r="G49" s="17" t="s">
        <v>78</v>
      </c>
      <c r="H49" s="17"/>
      <c r="I49" s="36" t="s">
        <v>80</v>
      </c>
      <c r="J49" s="34"/>
      <c r="K49" s="37"/>
      <c r="L49" s="38"/>
      <c r="M49" s="39" t="s">
        <v>88</v>
      </c>
      <c r="N49" s="40"/>
      <c r="O49" s="41"/>
      <c r="P49" s="17"/>
      <c r="Q49" s="17"/>
      <c r="R49" s="22"/>
      <c r="S49" s="22"/>
      <c r="T49" s="22"/>
      <c r="U49" s="22"/>
      <c r="V49" s="22"/>
      <c r="W49" s="22"/>
      <c r="X49" s="22"/>
      <c r="Y49" s="22"/>
      <c r="Z49" s="22"/>
      <c r="AA49" s="11">
        <f t="shared" si="2"/>
        <v>20604</v>
      </c>
      <c r="AB49" s="11">
        <f t="shared" si="1"/>
        <v>20810.04</v>
      </c>
      <c r="AC49" s="8">
        <v>0.01</v>
      </c>
    </row>
    <row r="50" spans="1:29" x14ac:dyDescent="0.25">
      <c r="C50">
        <v>14</v>
      </c>
      <c r="D50">
        <v>19828</v>
      </c>
      <c r="E50" s="7">
        <v>4</v>
      </c>
      <c r="F50" s="27"/>
      <c r="I50" s="36"/>
      <c r="J50" s="34"/>
      <c r="K50" s="37"/>
      <c r="L50" s="38"/>
      <c r="M50" s="39"/>
      <c r="N50" s="40"/>
      <c r="O50" s="22"/>
      <c r="R50" s="22"/>
      <c r="S50" s="22"/>
      <c r="T50" s="22"/>
      <c r="U50" s="22"/>
      <c r="V50" s="22"/>
      <c r="W50" s="22"/>
      <c r="X50" s="22"/>
      <c r="Y50" s="22"/>
      <c r="Z50" s="22"/>
      <c r="AA50" s="11">
        <f t="shared" si="2"/>
        <v>20026.28</v>
      </c>
      <c r="AB50" s="11">
        <f t="shared" si="1"/>
        <v>20226.542799999999</v>
      </c>
      <c r="AC50" s="8">
        <v>0.01</v>
      </c>
    </row>
    <row r="51" spans="1:29" x14ac:dyDescent="0.25">
      <c r="C51">
        <v>13</v>
      </c>
      <c r="D51">
        <v>19273</v>
      </c>
      <c r="E51" s="7">
        <v>3</v>
      </c>
      <c r="F51" s="27"/>
      <c r="G51" s="17" t="s">
        <v>79</v>
      </c>
      <c r="H51" s="17"/>
      <c r="I51" s="36"/>
      <c r="J51" s="34"/>
      <c r="K51" s="37"/>
      <c r="L51" s="38"/>
      <c r="M51" s="39"/>
      <c r="N51" s="40"/>
      <c r="O51" s="22"/>
      <c r="P51" s="17"/>
      <c r="Q51" s="17"/>
      <c r="R51" s="22"/>
      <c r="S51" s="22"/>
      <c r="T51" s="22"/>
      <c r="U51" s="22"/>
      <c r="V51" s="22"/>
      <c r="W51" s="22"/>
      <c r="X51" s="22"/>
      <c r="Y51" s="22"/>
      <c r="Z51" s="22"/>
      <c r="AA51" s="11">
        <f t="shared" si="2"/>
        <v>19465.73</v>
      </c>
      <c r="AB51" s="11">
        <f t="shared" si="1"/>
        <v>19660.387299999999</v>
      </c>
      <c r="AC51" s="8">
        <v>0.01</v>
      </c>
    </row>
    <row r="52" spans="1:29" x14ac:dyDescent="0.25">
      <c r="A52" s="27" t="s">
        <v>67</v>
      </c>
      <c r="B52" s="6">
        <v>7</v>
      </c>
      <c r="C52">
        <v>12</v>
      </c>
      <c r="D52">
        <v>18734</v>
      </c>
      <c r="E52" s="7">
        <v>2</v>
      </c>
      <c r="F52" s="27"/>
      <c r="G52" s="17" t="s">
        <v>85</v>
      </c>
      <c r="H52" s="17"/>
      <c r="I52" s="36"/>
      <c r="J52" s="34"/>
      <c r="K52" s="37"/>
      <c r="L52" s="38"/>
      <c r="M52" s="39"/>
      <c r="N52" s="40"/>
      <c r="O52" s="22"/>
      <c r="P52" s="17"/>
      <c r="Q52" s="17"/>
      <c r="R52" s="22"/>
      <c r="S52" s="22"/>
      <c r="T52" s="22"/>
      <c r="U52" s="22"/>
      <c r="V52" s="22"/>
      <c r="W52" s="22"/>
      <c r="X52" s="22"/>
      <c r="Y52" s="22"/>
      <c r="Z52" s="22"/>
      <c r="AA52" s="11">
        <f t="shared" si="2"/>
        <v>18921.34</v>
      </c>
      <c r="AB52" s="11">
        <f t="shared" si="1"/>
        <v>19110.553400000001</v>
      </c>
      <c r="AC52" s="8">
        <v>0.01</v>
      </c>
    </row>
    <row r="53" spans="1:29" x14ac:dyDescent="0.25">
      <c r="A53" s="27"/>
      <c r="B53" s="6">
        <v>6</v>
      </c>
      <c r="C53">
        <v>11</v>
      </c>
      <c r="D53">
        <v>18212</v>
      </c>
      <c r="E53" s="7">
        <v>1</v>
      </c>
      <c r="F53" s="27"/>
      <c r="G53" s="17" t="s">
        <v>88</v>
      </c>
      <c r="H53" s="17"/>
      <c r="I53" s="36"/>
      <c r="J53" s="34"/>
      <c r="K53" s="37"/>
      <c r="L53" s="38"/>
      <c r="M53" s="39"/>
      <c r="N53" s="40"/>
      <c r="O53" s="22"/>
      <c r="P53" s="17"/>
      <c r="Q53" s="17"/>
      <c r="R53" s="22"/>
      <c r="S53" s="22"/>
      <c r="T53" s="22"/>
      <c r="U53" s="22"/>
      <c r="V53" s="22"/>
      <c r="W53" s="22"/>
      <c r="X53" s="22"/>
      <c r="Y53" s="22"/>
      <c r="Z53" s="22"/>
      <c r="AA53" s="11">
        <f t="shared" si="2"/>
        <v>18394.12</v>
      </c>
      <c r="AB53" s="11">
        <f t="shared" si="1"/>
        <v>18578.0612</v>
      </c>
      <c r="AC53" s="8">
        <v>0.01</v>
      </c>
    </row>
    <row r="54" spans="1:29" x14ac:dyDescent="0.25">
      <c r="A54" s="27"/>
      <c r="B54" s="7">
        <v>5</v>
      </c>
      <c r="C54">
        <v>10</v>
      </c>
      <c r="D54">
        <v>17703</v>
      </c>
      <c r="G54" s="17" t="s">
        <v>87</v>
      </c>
      <c r="H54" s="17"/>
      <c r="I54" s="3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1">
        <f t="shared" si="2"/>
        <v>17924.287499999999</v>
      </c>
      <c r="AB54" s="11">
        <f t="shared" si="1"/>
        <v>18148.341093749998</v>
      </c>
      <c r="AC54" s="9">
        <v>1.2500000000000001E-2</v>
      </c>
    </row>
    <row r="55" spans="1:29" x14ac:dyDescent="0.25">
      <c r="A55" s="27"/>
      <c r="B55" s="7">
        <v>4</v>
      </c>
      <c r="C55">
        <v>9</v>
      </c>
      <c r="D55">
        <v>17210</v>
      </c>
      <c r="G55" s="17"/>
      <c r="H55" s="17"/>
      <c r="I55" s="3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1">
        <f t="shared" si="2"/>
        <v>17468.150000000001</v>
      </c>
      <c r="AB55" s="11">
        <f t="shared" si="1"/>
        <v>17730.172250000003</v>
      </c>
      <c r="AC55" s="9">
        <v>1.4999999999999999E-2</v>
      </c>
    </row>
    <row r="56" spans="1:29" x14ac:dyDescent="0.25">
      <c r="A56" s="27"/>
      <c r="B56" s="7">
        <v>3</v>
      </c>
      <c r="C56">
        <v>8</v>
      </c>
      <c r="D56">
        <v>17000</v>
      </c>
      <c r="I56" s="36"/>
      <c r="AA56" s="11">
        <f t="shared" si="2"/>
        <v>17297.5</v>
      </c>
      <c r="AB56" s="11">
        <f t="shared" si="1"/>
        <v>17600.206249999999</v>
      </c>
      <c r="AC56" s="9">
        <v>1.7500000000000002E-2</v>
      </c>
    </row>
    <row r="57" spans="1:29" x14ac:dyDescent="0.25">
      <c r="A57" s="27"/>
      <c r="B57" s="7">
        <v>2</v>
      </c>
      <c r="C57">
        <v>7</v>
      </c>
      <c r="D57">
        <v>16776</v>
      </c>
      <c r="I57" s="36"/>
      <c r="AA57" s="11">
        <f t="shared" si="2"/>
        <v>17111.52</v>
      </c>
      <c r="AB57" s="11">
        <f t="shared" si="1"/>
        <v>17453.750400000001</v>
      </c>
      <c r="AC57" s="8">
        <v>0.02</v>
      </c>
    </row>
    <row r="58" spans="1:29" ht="15" customHeight="1" x14ac:dyDescent="0.25">
      <c r="A58" s="27"/>
      <c r="B58" s="7">
        <v>1</v>
      </c>
      <c r="C58">
        <v>6</v>
      </c>
      <c r="D58">
        <v>16600</v>
      </c>
      <c r="E58" s="6">
        <v>4</v>
      </c>
      <c r="F58" s="32" t="s">
        <v>68</v>
      </c>
      <c r="I58" s="36"/>
      <c r="AA58" s="11">
        <f t="shared" si="2"/>
        <v>16973.5</v>
      </c>
      <c r="AB58" s="11">
        <f t="shared" si="1"/>
        <v>17355.403750000001</v>
      </c>
      <c r="AC58" s="9">
        <v>2.2499999999999999E-2</v>
      </c>
    </row>
    <row r="59" spans="1:29" ht="24" customHeight="1" x14ac:dyDescent="0.25">
      <c r="C59">
        <v>5</v>
      </c>
      <c r="D59">
        <v>16357</v>
      </c>
      <c r="E59" s="7">
        <v>3</v>
      </c>
      <c r="F59" s="32"/>
      <c r="G59" s="14" t="s">
        <v>80</v>
      </c>
      <c r="H59" s="20"/>
      <c r="I59" s="36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11">
        <f t="shared" si="2"/>
        <v>16765.924999999999</v>
      </c>
      <c r="AB59" s="11">
        <f t="shared" si="1"/>
        <v>17185.073124999999</v>
      </c>
      <c r="AC59" s="9">
        <v>2.5000000000000001E-2</v>
      </c>
    </row>
    <row r="60" spans="1:29" ht="15" customHeight="1" x14ac:dyDescent="0.25">
      <c r="C60">
        <v>4</v>
      </c>
      <c r="D60">
        <v>16017</v>
      </c>
      <c r="E60" s="7">
        <v>2</v>
      </c>
      <c r="F60" s="32"/>
      <c r="H60" s="35" t="s">
        <v>77</v>
      </c>
      <c r="AA60" s="11">
        <f t="shared" si="2"/>
        <v>16457.467499999999</v>
      </c>
      <c r="AB60" s="11">
        <f t="shared" si="1"/>
        <v>16910.047856249999</v>
      </c>
      <c r="AC60" s="9">
        <v>2.75E-2</v>
      </c>
    </row>
    <row r="61" spans="1:29" ht="30" x14ac:dyDescent="0.25">
      <c r="A61" s="28" t="s">
        <v>69</v>
      </c>
      <c r="B61" s="6">
        <v>3</v>
      </c>
      <c r="C61">
        <v>3</v>
      </c>
      <c r="D61">
        <v>15632</v>
      </c>
      <c r="E61" s="7">
        <v>1</v>
      </c>
      <c r="F61" s="32"/>
      <c r="G61" s="20" t="s">
        <v>71</v>
      </c>
      <c r="H61" s="35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11">
        <f t="shared" si="2"/>
        <v>16100.96</v>
      </c>
      <c r="AB61" s="11">
        <f t="shared" si="1"/>
        <v>16583.988799999999</v>
      </c>
      <c r="AC61" s="8">
        <v>0.03</v>
      </c>
    </row>
    <row r="62" spans="1:29" ht="15" customHeight="1" x14ac:dyDescent="0.25">
      <c r="A62" s="28"/>
      <c r="B62" s="7">
        <v>2</v>
      </c>
      <c r="C62">
        <v>2</v>
      </c>
      <c r="D62">
        <v>15258</v>
      </c>
      <c r="H62" s="35"/>
      <c r="AA62">
        <v>15500</v>
      </c>
      <c r="AB62">
        <v>15700</v>
      </c>
    </row>
    <row r="63" spans="1:29" x14ac:dyDescent="0.25">
      <c r="A63" s="28"/>
      <c r="B63" s="7">
        <v>1</v>
      </c>
      <c r="C63">
        <v>1</v>
      </c>
      <c r="D63">
        <v>14976</v>
      </c>
      <c r="G63" s="17" t="s">
        <v>77</v>
      </c>
      <c r="H63" s="35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>
        <v>15000</v>
      </c>
      <c r="AB63">
        <v>15200</v>
      </c>
    </row>
  </sheetData>
  <mergeCells count="31">
    <mergeCell ref="Q35:Q46"/>
    <mergeCell ref="P38:P46"/>
    <mergeCell ref="Y26:Y31"/>
    <mergeCell ref="Z21:Z24"/>
    <mergeCell ref="U29:U35"/>
    <mergeCell ref="X24:X33"/>
    <mergeCell ref="W26:W33"/>
    <mergeCell ref="R38:R46"/>
    <mergeCell ref="S35:S43"/>
    <mergeCell ref="T32:T36"/>
    <mergeCell ref="K43:K53"/>
    <mergeCell ref="L46:L53"/>
    <mergeCell ref="M49:M53"/>
    <mergeCell ref="N40:N53"/>
    <mergeCell ref="O40:O49"/>
    <mergeCell ref="A2:B2"/>
    <mergeCell ref="A3:AB3"/>
    <mergeCell ref="F5:F9"/>
    <mergeCell ref="A10:A19"/>
    <mergeCell ref="F17:F27"/>
    <mergeCell ref="A25:A36"/>
    <mergeCell ref="F34:F42"/>
    <mergeCell ref="A40:A48"/>
    <mergeCell ref="F46:F53"/>
    <mergeCell ref="A52:A58"/>
    <mergeCell ref="V27:V33"/>
    <mergeCell ref="J43:J53"/>
    <mergeCell ref="F58:F61"/>
    <mergeCell ref="A61:A63"/>
    <mergeCell ref="H60:H63"/>
    <mergeCell ref="I49:I5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  <Company>London College, UCK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Shyam Kumar Sharma</dc:creator>
  <cp:lastModifiedBy>Shyam Kumar Sharma</cp:lastModifiedBy>
  <cp:lastPrinted>2016-06-27T09:27:35Z</cp:lastPrinted>
  <dcterms:created xsi:type="dcterms:W3CDTF">2016-06-13T12:19:39Z</dcterms:created>
  <dcterms:modified xsi:type="dcterms:W3CDTF">2016-11-08T14:19:43Z</dcterms:modified>
</cp:coreProperties>
</file>